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0" yWindow="-100" windowWidth="34400" windowHeight="21080" tabRatio="500" activeTab="1"/>
  </bookViews>
  <sheets>
    <sheet name="ohne Poolbefüllung" sheetId="1" r:id="rId1"/>
    <sheet name="mit Poolbefüllung" sheetId="5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5"/>
  <c r="B29"/>
  <c r="B27"/>
  <c r="B28"/>
  <c r="B30"/>
  <c r="B31"/>
  <c r="B32"/>
  <c r="B33"/>
  <c r="B34"/>
  <c r="B35"/>
  <c r="B41"/>
  <c r="B11"/>
  <c r="B12"/>
  <c r="B10"/>
  <c r="C20"/>
  <c r="B21"/>
  <c r="E29"/>
  <c r="B13"/>
  <c r="D29"/>
  <c r="B25"/>
  <c r="E25"/>
  <c r="D25"/>
  <c r="C25"/>
  <c r="F25"/>
  <c r="B26"/>
  <c r="E26"/>
  <c r="D26"/>
  <c r="C26"/>
  <c r="F26"/>
  <c r="D27"/>
  <c r="E27"/>
  <c r="C27"/>
  <c r="F27"/>
  <c r="D28"/>
  <c r="E28"/>
  <c r="C28"/>
  <c r="F28"/>
  <c r="C29"/>
  <c r="F29"/>
  <c r="E30"/>
  <c r="D30"/>
  <c r="C30"/>
  <c r="F30"/>
  <c r="E31"/>
  <c r="D31"/>
  <c r="C31"/>
  <c r="F31"/>
  <c r="E32"/>
  <c r="D32"/>
  <c r="C32"/>
  <c r="F32"/>
  <c r="E33"/>
  <c r="D33"/>
  <c r="C33"/>
  <c r="F33"/>
  <c r="E34"/>
  <c r="D34"/>
  <c r="C34"/>
  <c r="F34"/>
  <c r="E35"/>
  <c r="D35"/>
  <c r="C35"/>
  <c r="F35"/>
  <c r="B36"/>
  <c r="E36"/>
  <c r="D36"/>
  <c r="C36"/>
  <c r="F36"/>
  <c r="F38"/>
  <c r="E12"/>
  <c r="D12"/>
  <c r="E11"/>
  <c r="D11"/>
  <c r="E10"/>
  <c r="D10"/>
  <c r="B3"/>
  <c r="C12"/>
  <c r="F12"/>
  <c r="C11"/>
  <c r="F11"/>
  <c r="C10"/>
  <c r="F10"/>
  <c r="C20" i="1"/>
  <c r="B21"/>
  <c r="B41"/>
  <c r="B13"/>
  <c r="B36"/>
  <c r="E29"/>
  <c r="D29"/>
  <c r="B25"/>
  <c r="B26"/>
  <c r="E25"/>
  <c r="D25"/>
  <c r="C25"/>
  <c r="F25"/>
  <c r="E26"/>
  <c r="D26"/>
  <c r="C26"/>
  <c r="F26"/>
  <c r="E27"/>
  <c r="D27"/>
  <c r="C27"/>
  <c r="F27"/>
  <c r="E28"/>
  <c r="D28"/>
  <c r="C28"/>
  <c r="F28"/>
  <c r="C29"/>
  <c r="F29"/>
  <c r="E30"/>
  <c r="D30"/>
  <c r="C30"/>
  <c r="F30"/>
  <c r="E31"/>
  <c r="D31"/>
  <c r="C31"/>
  <c r="F31"/>
  <c r="E32"/>
  <c r="D32"/>
  <c r="C32"/>
  <c r="F32"/>
  <c r="E33"/>
  <c r="D33"/>
  <c r="C33"/>
  <c r="F33"/>
  <c r="E34"/>
  <c r="D34"/>
  <c r="C34"/>
  <c r="F34"/>
  <c r="E35"/>
  <c r="D35"/>
  <c r="C35"/>
  <c r="F35"/>
  <c r="E36"/>
  <c r="D36"/>
  <c r="C36"/>
  <c r="F36"/>
  <c r="F38"/>
  <c r="B3"/>
  <c r="E12"/>
  <c r="D12"/>
  <c r="C12"/>
  <c r="F12"/>
  <c r="E11"/>
  <c r="D11"/>
  <c r="C11"/>
  <c r="F11"/>
  <c r="E10"/>
  <c r="D10"/>
  <c r="C10"/>
  <c r="F10"/>
</calcChain>
</file>

<file path=xl/comments1.xml><?xml version="1.0" encoding="utf-8"?>
<comments xmlns="http://schemas.openxmlformats.org/spreadsheetml/2006/main">
  <authors>
    <author>Manfred Knoepfle</author>
  </authors>
  <commentList>
    <comment ref="B1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Dezember eingeben</t>
        </r>
      </text>
    </comment>
    <comment ref="B11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Januar eingeben</t>
        </r>
      </text>
    </comment>
    <comment ref="B12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Februar eingeben</t>
        </r>
      </text>
    </comment>
    <comment ref="B2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Poolgröße in Gallonen eingeben</t>
        </r>
      </text>
    </comment>
    <comment ref="B25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von oben</t>
        </r>
      </text>
    </comment>
    <comment ref="B26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von oben</t>
        </r>
      </text>
    </comment>
    <comment ref="B27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März eingeben</t>
        </r>
      </text>
    </comment>
    <comment ref="B28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April eingeben</t>
        </r>
      </text>
    </comment>
    <comment ref="B29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Mai eingeben</t>
        </r>
      </text>
    </comment>
    <comment ref="B3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Juni eingeben</t>
        </r>
      </text>
    </comment>
    <comment ref="B31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Juli eingeben</t>
        </r>
      </text>
    </comment>
    <comment ref="B32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August eingeben</t>
        </r>
      </text>
    </comment>
    <comment ref="B33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September eingeben</t>
        </r>
      </text>
    </comment>
    <comment ref="B34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Oktober eingeben</t>
        </r>
      </text>
    </comment>
    <comment ref="B35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November eingeben</t>
        </r>
      </text>
    </comment>
    <comment ref="B36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von oben</t>
        </r>
      </text>
    </comment>
  </commentList>
</comments>
</file>

<file path=xl/comments2.xml><?xml version="1.0" encoding="utf-8"?>
<comments xmlns="http://schemas.openxmlformats.org/spreadsheetml/2006/main">
  <authors>
    <author>Manfred Knoepfle</author>
  </authors>
  <commentList>
    <comment ref="B1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Dezember eingeben</t>
        </r>
      </text>
    </comment>
    <comment ref="B11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Januar eingeben</t>
        </r>
      </text>
    </comment>
    <comment ref="B12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Usage Februar eingeben</t>
        </r>
      </text>
    </comment>
    <comment ref="B2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25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von oben</t>
        </r>
      </text>
    </comment>
    <comment ref="B26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von oben</t>
        </r>
      </text>
    </comment>
    <comment ref="B27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28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29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0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1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2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3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4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5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Übernahme aus "ohne Poolbefüllung"</t>
        </r>
      </text>
    </comment>
    <comment ref="B36" authorId="0">
      <text>
        <r>
          <rPr>
            <b/>
            <sz val="9"/>
            <color indexed="81"/>
            <rFont val="Verdana"/>
          </rPr>
          <t>Manfred Knoepfle:</t>
        </r>
        <r>
          <rPr>
            <sz val="9"/>
            <color indexed="81"/>
            <rFont val="Verdana"/>
          </rPr>
          <t xml:space="preserve">
Summe aus normalem Verbrauch und Poolbefüllung</t>
        </r>
      </text>
    </comment>
  </commentList>
</comments>
</file>

<file path=xl/sharedStrings.xml><?xml version="1.0" encoding="utf-8"?>
<sst xmlns="http://schemas.openxmlformats.org/spreadsheetml/2006/main" count="98" uniqueCount="43">
  <si>
    <t>(netto)</t>
    <phoneticPr fontId="3" type="noConversion"/>
  </si>
  <si>
    <t>(netto)</t>
    <phoneticPr fontId="3" type="noConversion"/>
  </si>
  <si>
    <t>März</t>
    <phoneticPr fontId="3" type="noConversion"/>
  </si>
  <si>
    <t>Basisdaten</t>
    <phoneticPr fontId="3" type="noConversion"/>
  </si>
  <si>
    <t>Tarif</t>
    <phoneticPr fontId="3" type="noConversion"/>
  </si>
  <si>
    <t>$/ccf</t>
    <phoneticPr fontId="3" type="noConversion"/>
  </si>
  <si>
    <t>AWC-Rate</t>
    <phoneticPr fontId="3" type="noConversion"/>
  </si>
  <si>
    <t>AWC-Berechnung</t>
    <phoneticPr fontId="3" type="noConversion"/>
  </si>
  <si>
    <t>Monat</t>
    <phoneticPr fontId="3" type="noConversion"/>
  </si>
  <si>
    <t>Block1</t>
    <phoneticPr fontId="3" type="noConversion"/>
  </si>
  <si>
    <t>Block2</t>
    <phoneticPr fontId="3" type="noConversion"/>
  </si>
  <si>
    <t>Block3</t>
    <phoneticPr fontId="3" type="noConversion"/>
  </si>
  <si>
    <t>Kosten in $</t>
    <phoneticPr fontId="3" type="noConversion"/>
  </si>
  <si>
    <t>AWC-Berechnung mit Poolbefüllung in Dezember-Janaur</t>
    <phoneticPr fontId="3" type="noConversion"/>
  </si>
  <si>
    <t>Gallonen</t>
    <phoneticPr fontId="3" type="noConversion"/>
  </si>
  <si>
    <t>ccf</t>
    <phoneticPr fontId="3" type="noConversion"/>
  </si>
  <si>
    <t>Kosten mit "normalem" AWC</t>
    <phoneticPr fontId="3" type="noConversion"/>
  </si>
  <si>
    <t>Usage (ccf)</t>
    <phoneticPr fontId="3" type="noConversion"/>
  </si>
  <si>
    <t>Usage (ccf)</t>
    <phoneticPr fontId="3" type="noConversion"/>
  </si>
  <si>
    <t>Kosten mit AWC nach Poolbefüllung</t>
    <phoneticPr fontId="3" type="noConversion"/>
  </si>
  <si>
    <t>Summe:</t>
    <phoneticPr fontId="3" type="noConversion"/>
  </si>
  <si>
    <t>Schnitt 9Mon</t>
    <phoneticPr fontId="3" type="noConversion"/>
  </si>
  <si>
    <t>Block 1</t>
    <phoneticPr fontId="3" type="noConversion"/>
  </si>
  <si>
    <t>Block 2</t>
    <phoneticPr fontId="3" type="noConversion"/>
  </si>
  <si>
    <t>Block 3</t>
    <phoneticPr fontId="3" type="noConversion"/>
  </si>
  <si>
    <t>Min</t>
    <phoneticPr fontId="3" type="noConversion"/>
  </si>
  <si>
    <t>Dezember</t>
    <phoneticPr fontId="3" type="noConversion"/>
  </si>
  <si>
    <t>Janaur</t>
    <phoneticPr fontId="3" type="noConversion"/>
  </si>
  <si>
    <t>Februar</t>
    <phoneticPr fontId="3" type="noConversion"/>
  </si>
  <si>
    <t>&gt;250% AWC</t>
    <phoneticPr fontId="3" type="noConversion"/>
  </si>
  <si>
    <t>150%-250% AWC</t>
    <phoneticPr fontId="3" type="noConversion"/>
  </si>
  <si>
    <t>4ccf-150% AWC</t>
    <phoneticPr fontId="3" type="noConversion"/>
  </si>
  <si>
    <t>AWC regulär:</t>
    <phoneticPr fontId="3" type="noConversion"/>
  </si>
  <si>
    <t>Poolgröße</t>
    <phoneticPr fontId="3" type="noConversion"/>
  </si>
  <si>
    <t>AWC mit Pool</t>
    <phoneticPr fontId="3" type="noConversion"/>
  </si>
  <si>
    <t>April</t>
  </si>
  <si>
    <t>Mai</t>
  </si>
  <si>
    <t>Juni</t>
  </si>
  <si>
    <t>Juli</t>
  </si>
  <si>
    <t>August</t>
  </si>
  <si>
    <t>September</t>
  </si>
  <si>
    <t>Oktober</t>
  </si>
  <si>
    <t>November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</si>
</sst>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sz val="10"/>
      <color indexed="12"/>
      <name val="Verdana"/>
    </font>
    <font>
      <sz val="10"/>
      <color indexed="8"/>
      <name val="Verdana"/>
    </font>
    <font>
      <b/>
      <sz val="14"/>
      <name val="Verdana"/>
    </font>
    <font>
      <b/>
      <sz val="14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NumberFormat="1" applyFont="1"/>
    <xf numFmtId="4" fontId="0" fillId="0" borderId="0" xfId="0" applyNumberFormat="1"/>
    <xf numFmtId="0" fontId="1" fillId="0" borderId="0" xfId="0" applyFont="1"/>
    <xf numFmtId="0" fontId="6" fillId="0" borderId="0" xfId="0" applyFont="1"/>
    <xf numFmtId="4" fontId="6" fillId="0" borderId="0" xfId="0" applyNumberFormat="1" applyFon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1"/>
  <sheetViews>
    <sheetView zoomScale="115" zoomScaleNormal="115" zoomScalePageLayoutView="115" workbookViewId="0">
      <selection activeCell="I32" sqref="I32"/>
    </sheetView>
  </sheetViews>
  <sheetFormatPr baseColWidth="10" defaultRowHeight="13"/>
  <cols>
    <col min="3" max="3" width="14.140625" bestFit="1" customWidth="1"/>
  </cols>
  <sheetData>
    <row r="1" spans="1:6">
      <c r="A1" s="12" t="s">
        <v>3</v>
      </c>
      <c r="B1" s="12"/>
      <c r="C1" s="12"/>
      <c r="D1" s="12"/>
      <c r="E1" s="12"/>
      <c r="F1" s="12"/>
    </row>
    <row r="2" spans="1:6">
      <c r="A2" s="3" t="s">
        <v>4</v>
      </c>
      <c r="B2" s="3" t="s">
        <v>5</v>
      </c>
      <c r="C2" s="3" t="s">
        <v>6</v>
      </c>
      <c r="D2" s="3"/>
      <c r="E2" s="3"/>
      <c r="F2" s="3"/>
    </row>
    <row r="3" spans="1:6">
      <c r="A3" t="s">
        <v>25</v>
      </c>
      <c r="B3">
        <f>4.79/4</f>
        <v>1.1975</v>
      </c>
    </row>
    <row r="4" spans="1:6">
      <c r="A4" t="s">
        <v>22</v>
      </c>
      <c r="B4" s="1">
        <v>1.45</v>
      </c>
      <c r="C4" t="s">
        <v>31</v>
      </c>
    </row>
    <row r="5" spans="1:6">
      <c r="A5" t="s">
        <v>23</v>
      </c>
      <c r="B5" s="1">
        <v>3.4</v>
      </c>
      <c r="C5" t="s">
        <v>30</v>
      </c>
    </row>
    <row r="6" spans="1:6">
      <c r="A6" t="s">
        <v>24</v>
      </c>
      <c r="B6" s="1">
        <v>4.87</v>
      </c>
      <c r="C6" t="s">
        <v>29</v>
      </c>
    </row>
    <row r="8" spans="1:6">
      <c r="A8" s="12" t="s">
        <v>7</v>
      </c>
      <c r="B8" s="13"/>
      <c r="C8" s="13"/>
      <c r="D8" s="13"/>
      <c r="E8" s="13"/>
      <c r="F8" s="13"/>
    </row>
    <row r="9" spans="1:6">
      <c r="A9" s="3" t="s">
        <v>8</v>
      </c>
      <c r="B9" s="3" t="s">
        <v>17</v>
      </c>
      <c r="C9" s="3" t="s">
        <v>9</v>
      </c>
      <c r="D9" s="3" t="s">
        <v>10</v>
      </c>
      <c r="E9" s="3" t="s">
        <v>11</v>
      </c>
      <c r="F9" s="3" t="s">
        <v>12</v>
      </c>
    </row>
    <row r="10" spans="1:6">
      <c r="A10" t="s">
        <v>26</v>
      </c>
      <c r="B10" s="4">
        <v>10</v>
      </c>
      <c r="C10">
        <f>IF(B10&gt;4,B10-D10-E10-4,0)</f>
        <v>6</v>
      </c>
      <c r="D10">
        <f>IF(B10&gt;B13*1.5,B10+4-(E10+B13*1.5)-4,0)</f>
        <v>0</v>
      </c>
      <c r="E10">
        <f>IF(B10&gt;B13*2.5,B10-((B13*2.5)+(B13*1.5)-4),0)</f>
        <v>0</v>
      </c>
      <c r="F10">
        <f>4*B3+C10*B4+D10*B5+E10*B6</f>
        <v>13.489999999999998</v>
      </c>
    </row>
    <row r="11" spans="1:6">
      <c r="A11" t="s">
        <v>27</v>
      </c>
      <c r="B11" s="4">
        <v>12</v>
      </c>
      <c r="C11">
        <f t="shared" ref="C11:C12" si="0">IF(B11&gt;4,B11-D11-E11-4,0)</f>
        <v>8</v>
      </c>
      <c r="D11">
        <f>IF(B11&gt;B13*1.5,B11+4-(E11+B13*1.5)-4,0)</f>
        <v>0</v>
      </c>
      <c r="E11">
        <f>IF(B11&gt;B13*2.5,B11-((B13*2.5)+(B13*1.5)-4),0)</f>
        <v>0</v>
      </c>
      <c r="F11">
        <f>4*B3+C11*B4+D11*B4+E11*B6</f>
        <v>16.39</v>
      </c>
    </row>
    <row r="12" spans="1:6">
      <c r="A12" t="s">
        <v>28</v>
      </c>
      <c r="B12" s="4">
        <v>10</v>
      </c>
      <c r="C12">
        <f t="shared" si="0"/>
        <v>6</v>
      </c>
      <c r="D12">
        <f>IF(B12&gt;B13*1.5,B12+4-(E12+B13*1.5)-4,0)</f>
        <v>0</v>
      </c>
      <c r="E12">
        <f>IF(B12&gt;B13*2.5,B12-((B13*2.5)+(B13*1.5)-4),0)</f>
        <v>0</v>
      </c>
      <c r="F12">
        <f>4*B3+C12*B4+D12*B5+E12*B6</f>
        <v>13.489999999999998</v>
      </c>
    </row>
    <row r="13" spans="1:6">
      <c r="A13" t="s">
        <v>32</v>
      </c>
      <c r="B13">
        <f>((B10+B11+B12)/3)</f>
        <v>10.666666666666666</v>
      </c>
    </row>
    <row r="18" spans="1:6">
      <c r="A18" s="12" t="s">
        <v>13</v>
      </c>
      <c r="B18" s="12"/>
      <c r="C18" s="12"/>
      <c r="D18" s="12"/>
      <c r="E18" s="12"/>
      <c r="F18" s="12"/>
    </row>
    <row r="19" spans="1:6">
      <c r="A19" s="3"/>
      <c r="B19" s="3" t="s">
        <v>14</v>
      </c>
      <c r="C19" s="3" t="s">
        <v>15</v>
      </c>
      <c r="D19" s="3"/>
      <c r="E19" s="3"/>
      <c r="F19" s="3"/>
    </row>
    <row r="20" spans="1:6">
      <c r="A20" t="s">
        <v>33</v>
      </c>
      <c r="B20" s="5">
        <v>10000</v>
      </c>
      <c r="C20" s="2">
        <f>(B20/748)</f>
        <v>13.368983957219251</v>
      </c>
    </row>
    <row r="21" spans="1:6">
      <c r="A21" t="s">
        <v>34</v>
      </c>
      <c r="B21">
        <f>((B10+B11+B12+C20)/3)</f>
        <v>15.122994652406417</v>
      </c>
    </row>
    <row r="23" spans="1:6">
      <c r="A23" s="12" t="s">
        <v>16</v>
      </c>
      <c r="B23" s="13"/>
      <c r="C23" s="13"/>
      <c r="D23" s="13"/>
      <c r="E23" s="13"/>
      <c r="F23" s="13"/>
    </row>
    <row r="24" spans="1:6">
      <c r="A24" s="3" t="s">
        <v>8</v>
      </c>
      <c r="B24" s="3" t="s">
        <v>18</v>
      </c>
      <c r="C24" s="3" t="s">
        <v>9</v>
      </c>
      <c r="D24" s="3" t="s">
        <v>10</v>
      </c>
      <c r="E24" s="3" t="s">
        <v>11</v>
      </c>
      <c r="F24" s="3" t="s">
        <v>12</v>
      </c>
    </row>
    <row r="25" spans="1:6">
      <c r="A25" t="s">
        <v>27</v>
      </c>
      <c r="B25">
        <f t="shared" ref="B25:B26" si="1">B11</f>
        <v>12</v>
      </c>
      <c r="C25">
        <f t="shared" ref="C25:C26" si="2">IF(B25&gt;4,B25-D25-E25-4,0)</f>
        <v>5</v>
      </c>
      <c r="D25">
        <f>IF(B25&gt;B27*1.5,B25+4-(E25+B27*1.5)-4,0)</f>
        <v>3</v>
      </c>
      <c r="E25">
        <f>IF(B25&gt;B27*2.5,B25-(B27*2.5),0)</f>
        <v>0</v>
      </c>
      <c r="F25">
        <f>4*B3+C25*B4+D25*B5+E25*B6</f>
        <v>22.24</v>
      </c>
    </row>
    <row r="26" spans="1:6">
      <c r="A26" t="s">
        <v>28</v>
      </c>
      <c r="B26" s="7">
        <f t="shared" si="1"/>
        <v>10</v>
      </c>
      <c r="C26">
        <f t="shared" si="2"/>
        <v>5</v>
      </c>
      <c r="D26">
        <f>IF(B26&gt;B27*1.5,B26+4-(E26+B27*1.5)-4,0)</f>
        <v>1</v>
      </c>
      <c r="E26">
        <f>IF(B26&gt;B27*2.5,B26-(B27*2.5),0)</f>
        <v>0</v>
      </c>
      <c r="F26">
        <f>4*B3+C26*B4+D26*B5+E26*B6</f>
        <v>15.44</v>
      </c>
    </row>
    <row r="27" spans="1:6">
      <c r="A27" t="s">
        <v>2</v>
      </c>
      <c r="B27" s="4">
        <v>6</v>
      </c>
      <c r="C27">
        <f>IF(B27&gt;4,B27-D27-E27-4,0)</f>
        <v>2</v>
      </c>
      <c r="D27">
        <f>IF(B27&gt;B13*1.5,B27+4-(E27+B13*1.5)-4,0)</f>
        <v>0</v>
      </c>
      <c r="E27">
        <f>IF(B27&gt;B13*2.5,B27-(B13*2.5),0)</f>
        <v>0</v>
      </c>
      <c r="F27">
        <f>4*B3+C27*B4+D27*B5+E27*B6</f>
        <v>7.6899999999999995</v>
      </c>
    </row>
    <row r="28" spans="1:6">
      <c r="A28" t="s">
        <v>35</v>
      </c>
      <c r="B28" s="4">
        <v>8</v>
      </c>
      <c r="C28">
        <f>IF(B28&gt;4,B28-D28-E28-4,0)</f>
        <v>4</v>
      </c>
      <c r="D28">
        <f>IF(B28&gt;B13*1.5,B28+4-(E28+B13*1.5)-4,0)</f>
        <v>0</v>
      </c>
      <c r="E28">
        <f>IF(B28&gt;B13*2.5,B28-(B13*2.5),0)</f>
        <v>0</v>
      </c>
      <c r="F28">
        <f>4*B3+C28*B4+D28*B5+E28*B6</f>
        <v>10.59</v>
      </c>
    </row>
    <row r="29" spans="1:6">
      <c r="A29" t="s">
        <v>36</v>
      </c>
      <c r="B29" s="4">
        <v>10</v>
      </c>
      <c r="C29">
        <f t="shared" ref="C29:C35" si="3">IF(B29&gt;4,B29-D29-E29-4,0)</f>
        <v>6</v>
      </c>
      <c r="D29">
        <f>IF(B29&gt;B13*1.5,B29+4-(E29+B13*1.5)-4,0)</f>
        <v>0</v>
      </c>
      <c r="E29">
        <f>IF(B29&gt;B13*2.5,B29-(B13*2.5),0)</f>
        <v>0</v>
      </c>
      <c r="F29">
        <f>4*B3+C29*B4+D29*B5+E29*B6</f>
        <v>13.489999999999998</v>
      </c>
    </row>
    <row r="30" spans="1:6">
      <c r="A30" t="s">
        <v>37</v>
      </c>
      <c r="B30" s="4">
        <v>20</v>
      </c>
      <c r="C30">
        <f t="shared" si="3"/>
        <v>12</v>
      </c>
      <c r="D30">
        <f>IF(B30&gt;B13*1.5,B30+4-(E30+B13*1.5)-4,0)</f>
        <v>4</v>
      </c>
      <c r="E30">
        <f>IF(B30&gt;B13*2.5,B30-(B13*2.5),0)</f>
        <v>0</v>
      </c>
      <c r="F30">
        <f>4*B3+C30*B4+D30*B5+E30*B6</f>
        <v>35.79</v>
      </c>
    </row>
    <row r="31" spans="1:6">
      <c r="A31" t="s">
        <v>38</v>
      </c>
      <c r="B31" s="4">
        <v>22</v>
      </c>
      <c r="C31">
        <f t="shared" si="3"/>
        <v>12</v>
      </c>
      <c r="D31">
        <f>IF(B31&gt;B13*1.5,B31+4-(E31+B13*1.5)-4,0)</f>
        <v>6</v>
      </c>
      <c r="E31">
        <f>IF(B31&gt;B13*2.5,B31-(B13*2.5),0)</f>
        <v>0</v>
      </c>
      <c r="F31">
        <f>4*B3+C31*B4+D31*B5+E31*B6</f>
        <v>42.589999999999996</v>
      </c>
    </row>
    <row r="32" spans="1:6">
      <c r="A32" t="s">
        <v>39</v>
      </c>
      <c r="B32" s="4">
        <v>25</v>
      </c>
      <c r="C32">
        <f t="shared" si="3"/>
        <v>12</v>
      </c>
      <c r="D32">
        <f>IF(B32&gt;B13*1.5,B32+4-(E32+B13*1.5)-4,0)</f>
        <v>9</v>
      </c>
      <c r="E32">
        <f>IF(B32&gt;B13*2.5,B32-(B13*2.5),0)</f>
        <v>0</v>
      </c>
      <c r="F32">
        <f>4*B3+C32*B4+D32*B5+E32*B6</f>
        <v>52.789999999999992</v>
      </c>
    </row>
    <row r="33" spans="1:6">
      <c r="A33" t="s">
        <v>40</v>
      </c>
      <c r="B33" s="4">
        <v>23</v>
      </c>
      <c r="C33">
        <f t="shared" si="3"/>
        <v>12</v>
      </c>
      <c r="D33">
        <f>IF(B33&gt;B13*1.5,B33+4-(E33+B13*1.5)-4,0)</f>
        <v>7</v>
      </c>
      <c r="E33">
        <f>IF(B33&gt;B13*2.5,B33-(B13*2.5),0)</f>
        <v>0</v>
      </c>
      <c r="F33">
        <f>4*B3+C33*B4+D33*B5+E33*B6</f>
        <v>45.989999999999995</v>
      </c>
    </row>
    <row r="34" spans="1:6">
      <c r="A34" t="s">
        <v>41</v>
      </c>
      <c r="B34" s="4">
        <v>15</v>
      </c>
      <c r="C34">
        <f t="shared" si="3"/>
        <v>11</v>
      </c>
      <c r="D34">
        <f>IF(B34&gt;B13*1.5,B34+4-(E34+B13*1.5)-4,0)</f>
        <v>0</v>
      </c>
      <c r="E34">
        <f>IF(B34&gt;B13*2.5,B34-(B13*2.5),0)</f>
        <v>0</v>
      </c>
      <c r="F34">
        <f>4*B3+C34*B4+D34*B5+E34*B6</f>
        <v>20.74</v>
      </c>
    </row>
    <row r="35" spans="1:6">
      <c r="A35" t="s">
        <v>42</v>
      </c>
      <c r="B35" s="4">
        <v>10</v>
      </c>
      <c r="C35">
        <f t="shared" si="3"/>
        <v>6</v>
      </c>
      <c r="D35">
        <f>IF(B35&gt;B13*1.5,B35+4-(E35+B13*1.5)-4,0)</f>
        <v>0</v>
      </c>
      <c r="E35">
        <f>IF(B35&gt;B13*2.5,B35-(B13*2.5),0)</f>
        <v>0</v>
      </c>
      <c r="F35">
        <f>4*B3+C35*B4+D35*B5+E35*B6</f>
        <v>13.489999999999998</v>
      </c>
    </row>
    <row r="36" spans="1:6">
      <c r="A36" t="s">
        <v>26</v>
      </c>
      <c r="B36" s="6">
        <f>B10</f>
        <v>10</v>
      </c>
      <c r="C36">
        <f>IF(B36&gt;4,B36-D36-E36-4,0)</f>
        <v>5</v>
      </c>
      <c r="D36">
        <f>IF(B36&gt;B27*1.5,B36+4-(E36+B27*1.5)-4,0)</f>
        <v>1</v>
      </c>
      <c r="E36">
        <f>IF(B36&gt;B27*2.5,B36-(B27*2.5),0)</f>
        <v>0</v>
      </c>
      <c r="F36">
        <f>4*B3+C36*B4+D36*B5+E36*B6</f>
        <v>15.44</v>
      </c>
    </row>
    <row r="38" spans="1:6" ht="18">
      <c r="D38" s="10" t="s">
        <v>20</v>
      </c>
      <c r="E38" s="10" t="s">
        <v>0</v>
      </c>
      <c r="F38" s="10">
        <f>SUM(F25:F36)</f>
        <v>296.27999999999997</v>
      </c>
    </row>
    <row r="41" spans="1:6">
      <c r="A41" t="s">
        <v>21</v>
      </c>
      <c r="B41">
        <f>(B27+B28+B29+B30+B31+B32+B33+B34+B35)/9</f>
        <v>15.444444444444445</v>
      </c>
    </row>
    <row r="43" spans="1:6">
      <c r="B43" s="11"/>
      <c r="C43" s="11"/>
      <c r="D43" s="11"/>
      <c r="E43" s="11"/>
    </row>
    <row r="44" spans="1:6">
      <c r="B44" s="11"/>
      <c r="C44" s="11"/>
      <c r="D44" s="11"/>
      <c r="E44" s="11"/>
    </row>
    <row r="45" spans="1:6">
      <c r="B45" s="11"/>
      <c r="C45" s="11"/>
      <c r="D45" s="11"/>
      <c r="E45" s="11"/>
    </row>
    <row r="46" spans="1:6">
      <c r="B46" s="11"/>
      <c r="C46" s="11"/>
      <c r="D46" s="11"/>
      <c r="E46" s="11"/>
    </row>
    <row r="47" spans="1:6">
      <c r="B47" s="11"/>
      <c r="C47" s="11"/>
      <c r="D47" s="11"/>
      <c r="E47" s="11"/>
    </row>
    <row r="48" spans="1:6">
      <c r="B48" s="11"/>
      <c r="C48" s="11"/>
      <c r="D48" s="11"/>
      <c r="E48" s="11"/>
    </row>
    <row r="49" spans="2:5">
      <c r="B49" s="11"/>
      <c r="C49" s="11"/>
      <c r="D49" s="11"/>
      <c r="E49" s="11"/>
    </row>
    <row r="50" spans="2:5">
      <c r="B50" s="11"/>
      <c r="C50" s="11"/>
      <c r="D50" s="11"/>
      <c r="E50" s="11"/>
    </row>
    <row r="51" spans="2:5">
      <c r="B51" s="11"/>
      <c r="C51" s="11"/>
      <c r="D51" s="11"/>
      <c r="E51" s="11"/>
    </row>
  </sheetData>
  <mergeCells count="4">
    <mergeCell ref="A18:F18"/>
    <mergeCell ref="A8:F8"/>
    <mergeCell ref="A1:F1"/>
    <mergeCell ref="A23:F23"/>
  </mergeCells>
  <phoneticPr fontId="3" type="noConversion"/>
  <pageMargins left="0.75000000000000011" right="0.75000000000000011" top="1" bottom="1" header="0.5" footer="0.5"/>
  <rowBreaks count="1" manualBreakCount="1">
    <brk id="53" max="16383" man="1"/>
  </row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1"/>
  <sheetViews>
    <sheetView tabSelected="1" zoomScale="125" workbookViewId="0">
      <selection activeCell="B20" sqref="B20"/>
    </sheetView>
  </sheetViews>
  <sheetFormatPr baseColWidth="10" defaultRowHeight="13"/>
  <cols>
    <col min="3" max="3" width="14.140625" customWidth="1"/>
  </cols>
  <sheetData>
    <row r="1" spans="1:6">
      <c r="A1" s="12" t="s">
        <v>3</v>
      </c>
      <c r="B1" s="12"/>
      <c r="C1" s="12"/>
      <c r="D1" s="12"/>
      <c r="E1" s="12"/>
      <c r="F1" s="12"/>
    </row>
    <row r="2" spans="1:6">
      <c r="A2" s="3" t="s">
        <v>4</v>
      </c>
      <c r="B2" s="3" t="s">
        <v>5</v>
      </c>
      <c r="C2" s="3" t="s">
        <v>6</v>
      </c>
      <c r="D2" s="3"/>
      <c r="E2" s="3"/>
      <c r="F2" s="3"/>
    </row>
    <row r="3" spans="1:6">
      <c r="A3" t="s">
        <v>25</v>
      </c>
      <c r="B3">
        <f>4.79/4</f>
        <v>1.1975</v>
      </c>
    </row>
    <row r="4" spans="1:6">
      <c r="A4" t="s">
        <v>22</v>
      </c>
      <c r="B4" s="1">
        <v>1.45</v>
      </c>
      <c r="C4" t="s">
        <v>31</v>
      </c>
    </row>
    <row r="5" spans="1:6">
      <c r="A5" t="s">
        <v>23</v>
      </c>
      <c r="B5" s="1">
        <v>3.4</v>
      </c>
      <c r="C5" t="s">
        <v>30</v>
      </c>
    </row>
    <row r="6" spans="1:6">
      <c r="A6" t="s">
        <v>24</v>
      </c>
      <c r="B6" s="1">
        <v>4.87</v>
      </c>
      <c r="C6" t="s">
        <v>29</v>
      </c>
    </row>
    <row r="8" spans="1:6">
      <c r="A8" s="12" t="s">
        <v>7</v>
      </c>
      <c r="B8" s="13"/>
      <c r="C8" s="13"/>
      <c r="D8" s="13"/>
      <c r="E8" s="13"/>
      <c r="F8" s="13"/>
    </row>
    <row r="9" spans="1:6">
      <c r="A9" s="3" t="s">
        <v>8</v>
      </c>
      <c r="B9" s="3" t="s">
        <v>17</v>
      </c>
      <c r="C9" s="3" t="s">
        <v>9</v>
      </c>
      <c r="D9" s="3" t="s">
        <v>10</v>
      </c>
      <c r="E9" s="3" t="s">
        <v>11</v>
      </c>
      <c r="F9" s="3" t="s">
        <v>12</v>
      </c>
    </row>
    <row r="10" spans="1:6">
      <c r="A10" t="s">
        <v>26</v>
      </c>
      <c r="B10" s="7">
        <f>'ohne Poolbefüllung'!B10</f>
        <v>10</v>
      </c>
      <c r="C10">
        <f>IF(B10&gt;4,B10-D10-E10-4,0)</f>
        <v>6</v>
      </c>
      <c r="D10">
        <f>IF(B10&gt;B21*1.5,B10+4-(E10+B21*1.5)-4,0)</f>
        <v>0</v>
      </c>
      <c r="E10">
        <f>IF(B10&gt;B21*2.5,B10-((B21*2.5)+(B21*1.5)-4),0)</f>
        <v>0</v>
      </c>
      <c r="F10">
        <f>4*B3+C10*B4+D10*B5+E10*B6</f>
        <v>13.489999999999998</v>
      </c>
    </row>
    <row r="11" spans="1:6">
      <c r="A11" t="s">
        <v>27</v>
      </c>
      <c r="B11" s="7">
        <f>'ohne Poolbefüllung'!B11</f>
        <v>12</v>
      </c>
      <c r="C11">
        <f t="shared" ref="C11:C12" si="0">IF(B11&gt;4,B11-D11-E11-4,0)</f>
        <v>8</v>
      </c>
      <c r="D11">
        <f>IF(B11&gt;B21*1.5,B11+4-(E11+B21*1.5)-4,0)</f>
        <v>0</v>
      </c>
      <c r="E11">
        <f>IF(B11&gt;B21*2.5,B11-((B21*2.5)+(B21*1.5)-4),0)</f>
        <v>0</v>
      </c>
      <c r="F11">
        <f>4*B3+C11*B4+D11*B4+E11*B6</f>
        <v>16.39</v>
      </c>
    </row>
    <row r="12" spans="1:6">
      <c r="A12" t="s">
        <v>28</v>
      </c>
      <c r="B12" s="7">
        <f>'ohne Poolbefüllung'!B12</f>
        <v>10</v>
      </c>
      <c r="C12">
        <f t="shared" si="0"/>
        <v>6</v>
      </c>
      <c r="D12">
        <f>IF(B12&gt;B21*1.5,B12+4-(E12+B21*1.5)-4,0)</f>
        <v>0</v>
      </c>
      <c r="E12">
        <f>IF(B12&gt;B21*2.5,B12-((B21*2.5)+(B21*1.5)-4),0)</f>
        <v>0</v>
      </c>
      <c r="F12">
        <f>4*B3+C12*B4+D12*B5+E12*B6</f>
        <v>13.489999999999998</v>
      </c>
    </row>
    <row r="13" spans="1:6">
      <c r="A13" t="s">
        <v>32</v>
      </c>
      <c r="B13">
        <f>((B10+B11+B12)/3)</f>
        <v>10.666666666666666</v>
      </c>
    </row>
    <row r="18" spans="1:6">
      <c r="A18" s="12" t="s">
        <v>13</v>
      </c>
      <c r="B18" s="12"/>
      <c r="C18" s="12"/>
      <c r="D18" s="12"/>
      <c r="E18" s="12"/>
      <c r="F18" s="12"/>
    </row>
    <row r="19" spans="1:6">
      <c r="A19" s="3"/>
      <c r="B19" s="3" t="s">
        <v>14</v>
      </c>
      <c r="C19" s="3" t="s">
        <v>15</v>
      </c>
      <c r="D19" s="3"/>
      <c r="E19" s="3"/>
      <c r="F19" s="3"/>
    </row>
    <row r="20" spans="1:6">
      <c r="A20" t="s">
        <v>33</v>
      </c>
      <c r="B20" s="8">
        <f>'ohne Poolbefüllung'!B20</f>
        <v>10000</v>
      </c>
      <c r="C20" s="2">
        <f>(B20/748)</f>
        <v>13.368983957219251</v>
      </c>
    </row>
    <row r="21" spans="1:6">
      <c r="A21" t="s">
        <v>34</v>
      </c>
      <c r="B21">
        <f>((B10+B11+B12+C20)/3)</f>
        <v>15.122994652406417</v>
      </c>
    </row>
    <row r="23" spans="1:6">
      <c r="A23" s="12" t="s">
        <v>19</v>
      </c>
      <c r="B23" s="13"/>
      <c r="C23" s="13"/>
      <c r="D23" s="13"/>
      <c r="E23" s="13"/>
      <c r="F23" s="13"/>
    </row>
    <row r="24" spans="1:6">
      <c r="A24" s="3" t="s">
        <v>8</v>
      </c>
      <c r="B24" s="3" t="s">
        <v>18</v>
      </c>
      <c r="C24" s="3" t="s">
        <v>9</v>
      </c>
      <c r="D24" s="3" t="s">
        <v>10</v>
      </c>
      <c r="E24" s="3" t="s">
        <v>11</v>
      </c>
      <c r="F24" s="3" t="s">
        <v>12</v>
      </c>
    </row>
    <row r="25" spans="1:6">
      <c r="A25" t="s">
        <v>27</v>
      </c>
      <c r="B25">
        <f t="shared" ref="B25:B26" si="1">B11</f>
        <v>12</v>
      </c>
      <c r="C25">
        <f t="shared" ref="C25:C26" si="2">IF(B25&gt;4,B25-D25-E25-4,0)</f>
        <v>5</v>
      </c>
      <c r="D25">
        <f>IF(B25&gt;B27*1.5,B25+4-(E25+B27*1.5)-4,0)</f>
        <v>3</v>
      </c>
      <c r="E25">
        <f>IF(B25&gt;B27*2.5,B25-(B27*2.5),0)</f>
        <v>0</v>
      </c>
      <c r="F25">
        <f>4*B3+C25*B4+D25*B5+E25*B6</f>
        <v>22.24</v>
      </c>
    </row>
    <row r="26" spans="1:6">
      <c r="A26" t="s">
        <v>28</v>
      </c>
      <c r="B26" s="7">
        <f t="shared" si="1"/>
        <v>10</v>
      </c>
      <c r="C26">
        <f t="shared" si="2"/>
        <v>5</v>
      </c>
      <c r="D26">
        <f>IF(B26&gt;B27*1.5,B26+4-(E26+B27*1.5)-4,0)</f>
        <v>1</v>
      </c>
      <c r="E26">
        <f>IF(B26&gt;B27*2.5,B26-(B27*2.5),0)</f>
        <v>0</v>
      </c>
      <c r="F26">
        <f>4*B3+C26*B4+D26*B5+E26*B6</f>
        <v>15.44</v>
      </c>
    </row>
    <row r="27" spans="1:6">
      <c r="A27" t="s">
        <v>2</v>
      </c>
      <c r="B27" s="7">
        <f>'ohne Poolbefüllung'!B27</f>
        <v>6</v>
      </c>
      <c r="C27">
        <f>IF(B27&gt;4,B27-D27-E27-4,0)</f>
        <v>2</v>
      </c>
      <c r="D27">
        <f>IF(B27&gt;B21*1.5,B27+4-(E27+B21*1.5)-4,0)</f>
        <v>0</v>
      </c>
      <c r="E27">
        <f>IF(B27&gt;B21*2.5,B27-(B21*2.5),0)</f>
        <v>0</v>
      </c>
      <c r="F27">
        <f>4*B3+C27*B4+D27*B5+E27*B6</f>
        <v>7.6899999999999995</v>
      </c>
    </row>
    <row r="28" spans="1:6">
      <c r="A28" t="s">
        <v>35</v>
      </c>
      <c r="B28" s="7">
        <f>'ohne Poolbefüllung'!B28</f>
        <v>8</v>
      </c>
      <c r="C28">
        <f>IF(B28&gt;4,B28-D28-E28-4,0)</f>
        <v>4</v>
      </c>
      <c r="D28">
        <f>IF(B28&gt;B21*1.5,B28+4-(E28+B21*1.5)-4,0)</f>
        <v>0</v>
      </c>
      <c r="E28">
        <f>IF(B28&gt;B21*2.5,B28-(B21*2.5),0)</f>
        <v>0</v>
      </c>
      <c r="F28">
        <f>4*B3+C28*B4+D28*B5+E28*B6</f>
        <v>10.59</v>
      </c>
    </row>
    <row r="29" spans="1:6">
      <c r="A29" t="s">
        <v>36</v>
      </c>
      <c r="B29" s="7">
        <f>'ohne Poolbefüllung'!B29</f>
        <v>10</v>
      </c>
      <c r="C29">
        <f t="shared" ref="C29:C35" si="3">IF(B29&gt;4,B29-D29-E29-4,0)</f>
        <v>6</v>
      </c>
      <c r="D29">
        <f>IF(B29&gt;B13*1.5,B29+4-(E29+B13*1.5)-4,0)</f>
        <v>0</v>
      </c>
      <c r="E29">
        <f>IF(B29&gt;B21*2.5,B29-(B21*2.5),0)</f>
        <v>0</v>
      </c>
      <c r="F29">
        <f>4*B3+C29*B4+D29*B5+E29*B6</f>
        <v>13.489999999999998</v>
      </c>
    </row>
    <row r="30" spans="1:6">
      <c r="A30" t="s">
        <v>37</v>
      </c>
      <c r="B30" s="7">
        <f>'ohne Poolbefüllung'!B30</f>
        <v>20</v>
      </c>
      <c r="C30">
        <f t="shared" si="3"/>
        <v>16</v>
      </c>
      <c r="D30">
        <f>IF(B30&gt;B21*1.5,B30+4-(E30+B21*1.5)-4,0)</f>
        <v>0</v>
      </c>
      <c r="E30">
        <f>IF(B30&gt;B21*2.5,B30-(B21*2.5),0)</f>
        <v>0</v>
      </c>
      <c r="F30">
        <f>4*B3+C30*B4+D30*B5+E30*B6</f>
        <v>27.99</v>
      </c>
    </row>
    <row r="31" spans="1:6">
      <c r="A31" t="s">
        <v>38</v>
      </c>
      <c r="B31" s="7">
        <f>'ohne Poolbefüllung'!B31</f>
        <v>22</v>
      </c>
      <c r="C31">
        <f t="shared" si="3"/>
        <v>18</v>
      </c>
      <c r="D31">
        <f>IF(B31&gt;B21*1.5,B31+4-(E31+B21*1.5)-4,0)</f>
        <v>0</v>
      </c>
      <c r="E31">
        <f>IF(B31&gt;B21*2.5,B31-(B21*2.5),0)</f>
        <v>0</v>
      </c>
      <c r="F31">
        <f>4*B3+C31*B4+D31*B5+E31*B6</f>
        <v>30.889999999999997</v>
      </c>
    </row>
    <row r="32" spans="1:6">
      <c r="A32" t="s">
        <v>39</v>
      </c>
      <c r="B32" s="7">
        <f>'ohne Poolbefüllung'!B32</f>
        <v>25</v>
      </c>
      <c r="C32">
        <f t="shared" si="3"/>
        <v>18.684491978609625</v>
      </c>
      <c r="D32">
        <f>IF(B32&gt;B21*1.5,B32+4-(E32+B21*1.5)-4,0)</f>
        <v>2.3155080213903751</v>
      </c>
      <c r="E32">
        <f>IF(B32&gt;B21*2.5,B32-(B21*2.5),0)</f>
        <v>0</v>
      </c>
      <c r="F32">
        <f>4*B3+C32*B4+D32*B5+E32*B6</f>
        <v>39.755240641711232</v>
      </c>
    </row>
    <row r="33" spans="1:6">
      <c r="A33" t="s">
        <v>40</v>
      </c>
      <c r="B33" s="7">
        <f>'ohne Poolbefüllung'!B33</f>
        <v>23</v>
      </c>
      <c r="C33">
        <f t="shared" si="3"/>
        <v>18.684491978609625</v>
      </c>
      <c r="D33">
        <f>IF(B33&gt;B21*1.5,B33+4-(E33+B21*1.5)-4,0)</f>
        <v>0.31550802139037515</v>
      </c>
      <c r="E33">
        <f>IF(B33&gt;B21*2.5,B33-(B21*2.5),0)</f>
        <v>0</v>
      </c>
      <c r="F33">
        <f>4*B3+C33*B4+D33*B5+E33*B6</f>
        <v>32.955240641711228</v>
      </c>
    </row>
    <row r="34" spans="1:6">
      <c r="A34" t="s">
        <v>41</v>
      </c>
      <c r="B34" s="7">
        <f>'ohne Poolbefüllung'!B34</f>
        <v>15</v>
      </c>
      <c r="C34">
        <f t="shared" si="3"/>
        <v>11</v>
      </c>
      <c r="D34">
        <f>IF(B34&gt;B21*1.5,B34+4-(E34+B21*1.5)-4,0)</f>
        <v>0</v>
      </c>
      <c r="E34">
        <f>IF(B34&gt;B21*2.5,B34-(B21*2.5),0)</f>
        <v>0</v>
      </c>
      <c r="F34">
        <f>4*B3+C34*B4+D34*B5+E34*B6</f>
        <v>20.74</v>
      </c>
    </row>
    <row r="35" spans="1:6">
      <c r="A35" t="s">
        <v>42</v>
      </c>
      <c r="B35" s="7">
        <f>'ohne Poolbefüllung'!B35</f>
        <v>10</v>
      </c>
      <c r="C35">
        <f t="shared" si="3"/>
        <v>6</v>
      </c>
      <c r="D35">
        <f>IF(B35&gt;B21*1.5,B35+4-(E35+B21*1.5)-4,0)</f>
        <v>0</v>
      </c>
      <c r="E35">
        <f>IF(B35&gt;B21*2.5,B35-(B21*2.5),0)</f>
        <v>0</v>
      </c>
      <c r="F35">
        <f>4*B3+C35*B4+D35*B5+E35*B6</f>
        <v>13.489999999999998</v>
      </c>
    </row>
    <row r="36" spans="1:6">
      <c r="A36" t="s">
        <v>26</v>
      </c>
      <c r="B36" s="6">
        <f>B10+C20</f>
        <v>23.36898395721925</v>
      </c>
      <c r="C36">
        <f>IF(B36&gt;4,B36-D36-E36-4,0)</f>
        <v>5</v>
      </c>
      <c r="D36">
        <f>IF(B36&gt;B27*1.5,B36+4-(E36+B27*1.5)-4,0)</f>
        <v>6</v>
      </c>
      <c r="E36">
        <f>IF(B36&gt;B27*2.5,B36-(B27*2.5),0)</f>
        <v>8.3689839572192497</v>
      </c>
      <c r="F36">
        <f>4*B3+C36*B4+D36*B5+E36*B6</f>
        <v>73.196951871657745</v>
      </c>
    </row>
    <row r="38" spans="1:6" ht="18">
      <c r="D38" s="9" t="s">
        <v>20</v>
      </c>
      <c r="E38" s="9" t="s">
        <v>1</v>
      </c>
      <c r="F38" s="9">
        <f>SUM(F25:F36)</f>
        <v>308.46743315508019</v>
      </c>
    </row>
    <row r="41" spans="1:6">
      <c r="A41" t="s">
        <v>21</v>
      </c>
      <c r="B41">
        <f>(B27+B28+B29+B30+B31+B32+B33+B34+B35)/9</f>
        <v>15.444444444444445</v>
      </c>
    </row>
  </sheetData>
  <mergeCells count="4">
    <mergeCell ref="A23:F23"/>
    <mergeCell ref="A1:F1"/>
    <mergeCell ref="A8:F8"/>
    <mergeCell ref="A18:F18"/>
  </mergeCells>
  <phoneticPr fontId="3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ohne Poolbefüllung</vt:lpstr>
      <vt:lpstr>mit Poolbefüllung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Knoepfle</dc:creator>
  <cp:lastModifiedBy>Manfred Knoepfle</cp:lastModifiedBy>
  <dcterms:created xsi:type="dcterms:W3CDTF">2011-02-26T01:57:54Z</dcterms:created>
  <dcterms:modified xsi:type="dcterms:W3CDTF">2011-04-03T23:32:16Z</dcterms:modified>
</cp:coreProperties>
</file>